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NE 2017\PRECIOS HABITACIONES\"/>
    </mc:Choice>
  </mc:AlternateContent>
  <bookViews>
    <workbookView xWindow="120" yWindow="120" windowWidth="15255" windowHeight="9210"/>
  </bookViews>
  <sheets>
    <sheet name="PRECIOS NOVIEMBRE 2016" sheetId="8" r:id="rId1"/>
  </sheets>
  <calcPr calcId="162913"/>
</workbook>
</file>

<file path=xl/calcChain.xml><?xml version="1.0" encoding="utf-8"?>
<calcChain xmlns="http://schemas.openxmlformats.org/spreadsheetml/2006/main">
  <c r="D25" i="8" l="1"/>
  <c r="E25" i="8" s="1"/>
  <c r="D26" i="8"/>
  <c r="E26" i="8" s="1"/>
  <c r="D18" i="8"/>
  <c r="E18" i="8" s="1"/>
  <c r="D19" i="8"/>
  <c r="E19" i="8" s="1"/>
  <c r="D20" i="8"/>
  <c r="E20" i="8" s="1"/>
  <c r="D21" i="8"/>
  <c r="E21" i="8" s="1"/>
  <c r="D22" i="8"/>
  <c r="E22" i="8" s="1"/>
  <c r="D23" i="8"/>
  <c r="E23" i="8" s="1"/>
  <c r="D24" i="8"/>
  <c r="E24" i="8" s="1"/>
  <c r="D12" i="8"/>
  <c r="E12" i="8" s="1"/>
  <c r="D13" i="8"/>
  <c r="E13" i="8" s="1"/>
  <c r="D14" i="8"/>
  <c r="E14" i="8" s="1"/>
  <c r="D15" i="8"/>
  <c r="E15" i="8"/>
  <c r="D16" i="8"/>
  <c r="E16" i="8" s="1"/>
  <c r="D17" i="8"/>
  <c r="E17" i="8"/>
  <c r="D11" i="8"/>
  <c r="E11" i="8" s="1"/>
  <c r="D6" i="8"/>
  <c r="E6" i="8" s="1"/>
  <c r="D7" i="8"/>
  <c r="E7" i="8" s="1"/>
  <c r="D8" i="8"/>
  <c r="E8" i="8"/>
  <c r="D9" i="8"/>
  <c r="E9" i="8" s="1"/>
  <c r="D10" i="8"/>
  <c r="E10" i="8" s="1"/>
  <c r="D5" i="8"/>
  <c r="E5" i="8" s="1"/>
  <c r="D4" i="8"/>
  <c r="E4" i="8" s="1"/>
  <c r="L25" i="8" l="1"/>
  <c r="M25" i="8" s="1"/>
  <c r="G26" i="8"/>
  <c r="L26" i="8"/>
  <c r="M26" i="8" s="1"/>
  <c r="N26" i="8" s="1"/>
  <c r="O26" i="8" s="1"/>
  <c r="L24" i="8"/>
  <c r="M24" i="8" s="1"/>
  <c r="L23" i="8"/>
  <c r="M23" i="8" s="1"/>
  <c r="L22" i="8"/>
  <c r="M22" i="8" s="1"/>
  <c r="L21" i="8"/>
  <c r="M21" i="8" s="1"/>
  <c r="L20" i="8"/>
  <c r="M20" i="8" s="1"/>
  <c r="L19" i="8"/>
  <c r="M19" i="8" s="1"/>
  <c r="L17" i="8"/>
  <c r="M17" i="8" s="1"/>
  <c r="L16" i="8"/>
  <c r="M16" i="8" s="1"/>
  <c r="L15" i="8"/>
  <c r="M15" i="8" s="1"/>
  <c r="L14" i="8"/>
  <c r="M14" i="8" s="1"/>
  <c r="L13" i="8"/>
  <c r="M13" i="8" s="1"/>
  <c r="L12" i="8"/>
  <c r="M12" i="8" s="1"/>
  <c r="L11" i="8"/>
  <c r="M11" i="8" s="1"/>
  <c r="L10" i="8"/>
  <c r="M10" i="8" s="1"/>
  <c r="L9" i="8"/>
  <c r="M9" i="8" s="1"/>
  <c r="N9" i="8" s="1"/>
  <c r="L8" i="8"/>
  <c r="M8" i="8" s="1"/>
  <c r="L7" i="8"/>
  <c r="M7" i="8" s="1"/>
  <c r="L6" i="8"/>
  <c r="M6" i="8" s="1"/>
  <c r="L5" i="8"/>
  <c r="M5" i="8" s="1"/>
  <c r="G4" i="8"/>
  <c r="N13" i="8" l="1"/>
  <c r="O13" i="8" s="1"/>
  <c r="N17" i="8"/>
  <c r="O17" i="8" s="1"/>
  <c r="N20" i="8"/>
  <c r="O20" i="8" s="1"/>
  <c r="N23" i="8"/>
  <c r="O23" i="8" s="1"/>
  <c r="L4" i="8"/>
  <c r="M4" i="8" s="1"/>
  <c r="N5" i="8"/>
  <c r="O5" i="8" s="1"/>
  <c r="N25" i="8"/>
  <c r="O25" i="8" s="1"/>
  <c r="N7" i="8"/>
  <c r="O7" i="8" s="1"/>
  <c r="N11" i="8"/>
  <c r="O11" i="8" s="1"/>
  <c r="N15" i="8"/>
  <c r="O15" i="8" s="1"/>
  <c r="N21" i="8"/>
  <c r="O21" i="8" s="1"/>
  <c r="O9" i="8"/>
  <c r="N6" i="8"/>
  <c r="O6" i="8" s="1"/>
  <c r="N8" i="8"/>
  <c r="O8" i="8" s="1"/>
  <c r="N10" i="8"/>
  <c r="O10" i="8" s="1"/>
  <c r="N12" i="8"/>
  <c r="O12" i="8" s="1"/>
  <c r="N14" i="8"/>
  <c r="O14" i="8" s="1"/>
  <c r="N16" i="8"/>
  <c r="O16" i="8" s="1"/>
  <c r="N19" i="8"/>
  <c r="O19" i="8" s="1"/>
  <c r="N22" i="8"/>
  <c r="O22" i="8" s="1"/>
  <c r="N24" i="8"/>
  <c r="O24" i="8" s="1"/>
  <c r="N4" i="8" l="1"/>
  <c r="O4" i="8" s="1"/>
</calcChain>
</file>

<file path=xl/sharedStrings.xml><?xml version="1.0" encoding="utf-8"?>
<sst xmlns="http://schemas.openxmlformats.org/spreadsheetml/2006/main" count="35" uniqueCount="28">
  <si>
    <t xml:space="preserve">PISO </t>
  </si>
  <si>
    <t xml:space="preserve">ANTES  IVA </t>
  </si>
  <si>
    <t xml:space="preserve">IVA </t>
  </si>
  <si>
    <t xml:space="preserve">TOTAL </t>
  </si>
  <si>
    <t>2 CAMAS</t>
  </si>
  <si>
    <t xml:space="preserve">1 CAMA </t>
  </si>
  <si>
    <t xml:space="preserve">LISTADO PRECIOS HABITACIONES </t>
  </si>
  <si>
    <t>1 CAMA SOLO</t>
  </si>
  <si>
    <t>1 CAMA ACOMPAÑADO</t>
  </si>
  <si>
    <t>HOTEL TONE</t>
  </si>
  <si>
    <t xml:space="preserve">2 CAMA </t>
  </si>
  <si>
    <t>I CAMA</t>
  </si>
  <si>
    <t>3 CAMAS   E -610 - ( Nevera)</t>
  </si>
  <si>
    <t>1 CAMA EE 506-526 - (Nevera)</t>
  </si>
  <si>
    <r>
      <t>1 CAMA EE 506-526 ACOMPAÑADO- (</t>
    </r>
    <r>
      <rPr>
        <sz val="10"/>
        <color theme="1"/>
        <rFont val="Calibri"/>
        <family val="2"/>
        <scheme val="minor"/>
      </rPr>
      <t>Nevera</t>
    </r>
    <r>
      <rPr>
        <sz val="12"/>
        <color theme="1"/>
        <rFont val="Calibri"/>
        <family val="2"/>
        <scheme val="minor"/>
      </rPr>
      <t>)</t>
    </r>
  </si>
  <si>
    <t>2 CAMAS EE- 612-624 - (Nevera)</t>
  </si>
  <si>
    <t>1 CAMA  EE  606 - 626 - 618 (Nevera)</t>
  </si>
  <si>
    <t>1 CAMA  EE 606 - 626 - 618 ACOMPAÑADO ( Nevera)</t>
  </si>
  <si>
    <t>4 Y 3</t>
  </si>
  <si>
    <t>1 CAMA LCD ACOMPAÑADO</t>
  </si>
  <si>
    <t>304-308-310-316-318-320-326-328-330-332-334</t>
  </si>
  <si>
    <t>1 CAMA 508-514</t>
  </si>
  <si>
    <t>1 CAMA 508-514 ACOMPAÑADO</t>
  </si>
  <si>
    <t>3 CAMAS 510</t>
  </si>
  <si>
    <t>1 CAMA LCD 404-406-408-410-416-418-420-428-430-432-</t>
  </si>
  <si>
    <t>3 CAMAS 426-312-324</t>
  </si>
  <si>
    <t>2 CAMAS  302-306-314-322-336 y 402-412-434-422-424</t>
  </si>
  <si>
    <t xml:space="preserve">HABITACIÓN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</si>
</sst>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_);[Red]\(&quot;$&quot;\ #,##0\)"/>
    <numFmt numFmtId="165" formatCode="[$$-476]#,##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7" borderId="3" xfId="0" applyFont="1" applyFill="1" applyBorder="1"/>
    <xf numFmtId="16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0" applyNumberFormat="1" applyFont="1" applyFill="1" applyBorder="1" applyAlignment="1">
      <alignment horizontal="center"/>
    </xf>
    <xf numFmtId="164" fontId="2" fillId="8" borderId="7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Alignment="1"/>
    <xf numFmtId="0" fontId="2" fillId="0" borderId="0" xfId="0" applyFont="1" applyAlignment="1"/>
    <xf numFmtId="0" fontId="5" fillId="0" borderId="0" xfId="0" applyFont="1"/>
    <xf numFmtId="0" fontId="6" fillId="0" borderId="0" xfId="0" applyFont="1" applyFill="1" applyAlignment="1">
      <alignment vertical="center"/>
    </xf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164" fontId="2" fillId="0" borderId="1" xfId="0" applyNumberFormat="1" applyFont="1" applyBorder="1"/>
    <xf numFmtId="165" fontId="0" fillId="0" borderId="0" xfId="0" applyNumberFormat="1"/>
    <xf numFmtId="165" fontId="2" fillId="0" borderId="0" xfId="0" applyNumberFormat="1" applyFont="1"/>
    <xf numFmtId="165" fontId="2" fillId="0" borderId="1" xfId="0" applyNumberFormat="1" applyFont="1" applyBorder="1"/>
    <xf numFmtId="165" fontId="2" fillId="4" borderId="1" xfId="0" applyNumberFormat="1" applyFont="1" applyFill="1" applyBorder="1"/>
    <xf numFmtId="165" fontId="2" fillId="0" borderId="0" xfId="0" applyNumberFormat="1" applyFont="1" applyAlignment="1"/>
    <xf numFmtId="0" fontId="2" fillId="8" borderId="4" xfId="0" applyFont="1" applyFill="1" applyBorder="1"/>
    <xf numFmtId="0" fontId="2" fillId="8" borderId="5" xfId="0" applyFont="1" applyFill="1" applyBorder="1"/>
    <xf numFmtId="0" fontId="7" fillId="8" borderId="5" xfId="0" applyFont="1" applyFill="1" applyBorder="1" applyAlignment="1"/>
    <xf numFmtId="0" fontId="1" fillId="9" borderId="2" xfId="0" applyFont="1" applyFill="1" applyBorder="1"/>
    <xf numFmtId="0" fontId="0" fillId="9" borderId="6" xfId="0" applyFont="1" applyFill="1" applyBorder="1"/>
    <xf numFmtId="164" fontId="2" fillId="9" borderId="1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2" fillId="9" borderId="6" xfId="0" applyFont="1" applyFill="1" applyBorder="1"/>
    <xf numFmtId="0" fontId="1" fillId="9" borderId="3" xfId="0" applyFont="1" applyFill="1" applyBorder="1"/>
    <xf numFmtId="0" fontId="2" fillId="10" borderId="1" xfId="0" applyFont="1" applyFill="1" applyBorder="1"/>
    <xf numFmtId="164" fontId="2" fillId="10" borderId="1" xfId="0" applyNumberFormat="1" applyFont="1" applyFill="1" applyBorder="1" applyAlignment="1">
      <alignment horizontal="center"/>
    </xf>
    <xf numFmtId="0" fontId="2" fillId="10" borderId="7" xfId="0" applyFont="1" applyFill="1" applyBorder="1" applyAlignment="1">
      <alignment horizontal="left"/>
    </xf>
    <xf numFmtId="0" fontId="2" fillId="2" borderId="0" xfId="0" applyFont="1" applyFill="1"/>
    <xf numFmtId="165" fontId="2" fillId="0" borderId="7" xfId="0" applyNumberFormat="1" applyFont="1" applyBorder="1" applyAlignment="1">
      <alignment vertical="center"/>
    </xf>
    <xf numFmtId="164" fontId="3" fillId="3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vertical="center"/>
    </xf>
    <xf numFmtId="164" fontId="2" fillId="11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64" fontId="2" fillId="3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F15" sqref="F15"/>
    </sheetView>
  </sheetViews>
  <sheetFormatPr baseColWidth="10" defaultRowHeight="15" x14ac:dyDescent="0.25"/>
  <cols>
    <col min="1" max="1" width="4.140625" customWidth="1"/>
    <col min="2" max="2" width="5.7109375" customWidth="1"/>
    <col min="3" max="3" width="54.42578125" customWidth="1"/>
    <col min="4" max="4" width="12.28515625" style="4" customWidth="1"/>
    <col min="5" max="5" width="13.42578125" style="4" customWidth="1"/>
    <col min="6" max="6" width="14.28515625" style="4" customWidth="1"/>
    <col min="7" max="7" width="15.85546875" style="4" hidden="1" customWidth="1"/>
    <col min="8" max="8" width="11.5703125" hidden="1" customWidth="1"/>
    <col min="9" max="10" width="10" hidden="1" customWidth="1"/>
    <col min="11" max="11" width="11.42578125" hidden="1" customWidth="1"/>
    <col min="12" max="12" width="10.28515625" hidden="1" customWidth="1"/>
    <col min="13" max="15" width="8.85546875" style="27" hidden="1" customWidth="1"/>
  </cols>
  <sheetData>
    <row r="1" spans="2:15" ht="15.75" x14ac:dyDescent="0.25">
      <c r="B1" s="52" t="s">
        <v>9</v>
      </c>
      <c r="C1" s="52"/>
      <c r="D1" s="52"/>
      <c r="E1" s="52"/>
      <c r="F1" s="52"/>
      <c r="G1" s="52"/>
    </row>
    <row r="2" spans="2:15" s="1" customFormat="1" ht="12.75" customHeight="1" x14ac:dyDescent="0.25">
      <c r="B2" s="53" t="s">
        <v>6</v>
      </c>
      <c r="C2" s="53"/>
      <c r="D2" s="53"/>
      <c r="E2" s="53"/>
      <c r="F2" s="53"/>
      <c r="G2" s="53"/>
      <c r="M2" s="28"/>
      <c r="N2" s="28"/>
      <c r="O2" s="28"/>
    </row>
    <row r="3" spans="2:15" s="1" customFormat="1" ht="18" customHeight="1" x14ac:dyDescent="0.25">
      <c r="B3" s="7" t="s">
        <v>0</v>
      </c>
      <c r="C3" s="7" t="s">
        <v>27</v>
      </c>
      <c r="D3" s="7" t="s">
        <v>1</v>
      </c>
      <c r="E3" s="7" t="s">
        <v>2</v>
      </c>
      <c r="F3" s="7" t="s">
        <v>3</v>
      </c>
      <c r="G3" s="7" t="s">
        <v>3</v>
      </c>
      <c r="H3" s="24" t="s">
        <v>1</v>
      </c>
      <c r="I3" s="24" t="s">
        <v>2</v>
      </c>
      <c r="J3" s="24" t="s">
        <v>3</v>
      </c>
      <c r="L3" s="20"/>
      <c r="M3" s="29"/>
      <c r="N3" s="29"/>
      <c r="O3" s="29"/>
    </row>
    <row r="4" spans="2:15" s="1" customFormat="1" ht="18" customHeight="1" x14ac:dyDescent="0.25">
      <c r="B4" s="59">
        <v>6</v>
      </c>
      <c r="C4" s="32" t="s">
        <v>7</v>
      </c>
      <c r="D4" s="13">
        <f>F4/1.19</f>
        <v>39243.697478991598</v>
      </c>
      <c r="E4" s="13">
        <f>F4-D4</f>
        <v>7456.3025210084015</v>
      </c>
      <c r="F4" s="13">
        <v>46700</v>
      </c>
      <c r="G4" s="6">
        <f>41900</f>
        <v>41900</v>
      </c>
      <c r="H4" s="20"/>
      <c r="I4" s="20"/>
      <c r="J4" s="20"/>
      <c r="L4" s="26">
        <f>G4+2300+100</f>
        <v>44300</v>
      </c>
      <c r="M4" s="30">
        <f>L4/1.16</f>
        <v>38189.655172413797</v>
      </c>
      <c r="N4" s="30">
        <f>M4*16%</f>
        <v>6110.3448275862074</v>
      </c>
      <c r="O4" s="29">
        <f>SUM(M4:N4)</f>
        <v>44300.000000000007</v>
      </c>
    </row>
    <row r="5" spans="2:15" s="1" customFormat="1" ht="18" customHeight="1" x14ac:dyDescent="0.25">
      <c r="B5" s="60"/>
      <c r="C5" s="32" t="s">
        <v>8</v>
      </c>
      <c r="D5" s="13">
        <f>F5/1.19</f>
        <v>47647.058823529413</v>
      </c>
      <c r="E5" s="13">
        <f>F5-D5</f>
        <v>9052.9411764705874</v>
      </c>
      <c r="F5" s="13">
        <v>56700</v>
      </c>
      <c r="G5" s="6">
        <v>46900</v>
      </c>
      <c r="H5" s="20"/>
      <c r="I5" s="21"/>
      <c r="J5" s="21"/>
      <c r="K5" s="18"/>
      <c r="L5" s="26">
        <f>G5+2400</f>
        <v>49300</v>
      </c>
      <c r="M5" s="29">
        <f t="shared" ref="M5:M26" si="0">L5/1.16</f>
        <v>42500</v>
      </c>
      <c r="N5" s="29">
        <f t="shared" ref="N5:N26" si="1">M5*16%</f>
        <v>6800</v>
      </c>
      <c r="O5" s="29">
        <f t="shared" ref="O5:O26" si="2">SUM(M5:N5)</f>
        <v>49300</v>
      </c>
    </row>
    <row r="6" spans="2:15" s="1" customFormat="1" ht="18" customHeight="1" x14ac:dyDescent="0.25">
      <c r="B6" s="60"/>
      <c r="C6" s="33" t="s">
        <v>16</v>
      </c>
      <c r="D6" s="13">
        <f t="shared" ref="D6:D10" si="3">F6/1.19</f>
        <v>42521.008403361346</v>
      </c>
      <c r="E6" s="13">
        <f t="shared" ref="E6:E26" si="4">F6-D6</f>
        <v>8078.9915966386543</v>
      </c>
      <c r="F6" s="13">
        <v>50600</v>
      </c>
      <c r="G6" s="6">
        <v>43700</v>
      </c>
      <c r="H6" s="20"/>
      <c r="I6" s="21"/>
      <c r="J6" s="21"/>
      <c r="K6" s="18"/>
      <c r="L6" s="26">
        <f>G6+2400</f>
        <v>46100</v>
      </c>
      <c r="M6" s="29">
        <f t="shared" si="0"/>
        <v>39741.379310344833</v>
      </c>
      <c r="N6" s="29">
        <f t="shared" si="1"/>
        <v>6358.6206896551739</v>
      </c>
      <c r="O6" s="29">
        <f t="shared" si="2"/>
        <v>46100.000000000007</v>
      </c>
    </row>
    <row r="7" spans="2:15" s="1" customFormat="1" ht="18" customHeight="1" x14ac:dyDescent="0.25">
      <c r="B7" s="60"/>
      <c r="C7" s="34" t="s">
        <v>17</v>
      </c>
      <c r="D7" s="13">
        <f t="shared" si="3"/>
        <v>49327.731092436974</v>
      </c>
      <c r="E7" s="13">
        <f t="shared" si="4"/>
        <v>9372.268907563026</v>
      </c>
      <c r="F7" s="13">
        <v>58700</v>
      </c>
      <c r="G7" s="6">
        <v>48700</v>
      </c>
      <c r="H7" s="20"/>
      <c r="I7" s="21"/>
      <c r="J7" s="22"/>
      <c r="K7" s="19"/>
      <c r="L7" s="26">
        <f>G7+2500</f>
        <v>51200</v>
      </c>
      <c r="M7" s="29">
        <f t="shared" si="0"/>
        <v>44137.931034482761</v>
      </c>
      <c r="N7" s="29">
        <f t="shared" si="1"/>
        <v>7062.0689655172418</v>
      </c>
      <c r="O7" s="29">
        <f t="shared" si="2"/>
        <v>51200</v>
      </c>
    </row>
    <row r="8" spans="2:15" s="1" customFormat="1" ht="18" customHeight="1" x14ac:dyDescent="0.25">
      <c r="B8" s="60"/>
      <c r="C8" s="33" t="s">
        <v>4</v>
      </c>
      <c r="D8" s="13">
        <f t="shared" si="3"/>
        <v>45042.016806722691</v>
      </c>
      <c r="E8" s="13">
        <f t="shared" si="4"/>
        <v>8557.9831932773086</v>
      </c>
      <c r="F8" s="13">
        <v>53600</v>
      </c>
      <c r="G8" s="6">
        <v>48400</v>
      </c>
      <c r="H8" s="20"/>
      <c r="I8" s="21"/>
      <c r="J8" s="22"/>
      <c r="K8" s="19"/>
      <c r="L8" s="26">
        <f>G8+2500</f>
        <v>50900</v>
      </c>
      <c r="M8" s="29">
        <f t="shared" si="0"/>
        <v>43879.310344827587</v>
      </c>
      <c r="N8" s="29">
        <f t="shared" si="1"/>
        <v>7020.6896551724139</v>
      </c>
      <c r="O8" s="29">
        <f t="shared" si="2"/>
        <v>50900</v>
      </c>
    </row>
    <row r="9" spans="2:15" s="1" customFormat="1" ht="18" customHeight="1" x14ac:dyDescent="0.25">
      <c r="B9" s="60"/>
      <c r="C9" s="12" t="s">
        <v>15</v>
      </c>
      <c r="D9" s="13">
        <f t="shared" si="3"/>
        <v>48487.394957983197</v>
      </c>
      <c r="E9" s="13">
        <f t="shared" si="4"/>
        <v>9212.6050420168031</v>
      </c>
      <c r="F9" s="13">
        <v>57700</v>
      </c>
      <c r="G9" s="6">
        <v>50500</v>
      </c>
      <c r="H9" s="20"/>
      <c r="I9" s="21"/>
      <c r="J9" s="22"/>
      <c r="K9" s="19"/>
      <c r="L9" s="26">
        <f>G9+2500</f>
        <v>53000</v>
      </c>
      <c r="M9" s="29">
        <f t="shared" si="0"/>
        <v>45689.655172413797</v>
      </c>
      <c r="N9" s="29">
        <f t="shared" si="1"/>
        <v>7310.3448275862074</v>
      </c>
      <c r="O9" s="29">
        <f t="shared" si="2"/>
        <v>53000.000000000007</v>
      </c>
    </row>
    <row r="10" spans="2:15" s="1" customFormat="1" ht="18" customHeight="1" x14ac:dyDescent="0.25">
      <c r="B10" s="61"/>
      <c r="C10" s="12" t="s">
        <v>12</v>
      </c>
      <c r="D10" s="13">
        <f t="shared" si="3"/>
        <v>63109.243697478996</v>
      </c>
      <c r="E10" s="13">
        <f t="shared" si="4"/>
        <v>11990.756302521004</v>
      </c>
      <c r="F10" s="13">
        <v>75100</v>
      </c>
      <c r="G10" s="6">
        <v>66200</v>
      </c>
      <c r="H10" s="20"/>
      <c r="I10" s="21"/>
      <c r="J10" s="21"/>
      <c r="K10" s="18"/>
      <c r="L10" s="26">
        <f>G10+3300</f>
        <v>69500</v>
      </c>
      <c r="M10" s="29">
        <f t="shared" si="0"/>
        <v>59913.793103448283</v>
      </c>
      <c r="N10" s="29">
        <f t="shared" si="1"/>
        <v>9586.2068965517246</v>
      </c>
      <c r="O10" s="29">
        <f t="shared" si="2"/>
        <v>69500</v>
      </c>
    </row>
    <row r="11" spans="2:15" s="1" customFormat="1" ht="18" customHeight="1" x14ac:dyDescent="0.25">
      <c r="B11" s="62">
        <v>5</v>
      </c>
      <c r="C11" s="8" t="s">
        <v>21</v>
      </c>
      <c r="D11" s="9">
        <f>F11/1.19</f>
        <v>36554.621848739494</v>
      </c>
      <c r="E11" s="9">
        <f t="shared" si="4"/>
        <v>6945.3781512605055</v>
      </c>
      <c r="F11" s="9">
        <v>43500</v>
      </c>
      <c r="G11" s="9">
        <v>38900</v>
      </c>
      <c r="H11" s="20"/>
      <c r="I11" s="21"/>
      <c r="J11" s="21"/>
      <c r="K11" s="18"/>
      <c r="L11" s="26">
        <f t="shared" ref="L11:L25" si="5">G11+2300</f>
        <v>41200</v>
      </c>
      <c r="M11" s="29">
        <f t="shared" si="0"/>
        <v>35517.241379310348</v>
      </c>
      <c r="N11" s="29">
        <f t="shared" si="1"/>
        <v>5682.7586206896558</v>
      </c>
      <c r="O11" s="29">
        <f t="shared" si="2"/>
        <v>41200</v>
      </c>
    </row>
    <row r="12" spans="2:15" s="1" customFormat="1" ht="18" customHeight="1" x14ac:dyDescent="0.25">
      <c r="B12" s="63"/>
      <c r="C12" s="8" t="s">
        <v>22</v>
      </c>
      <c r="D12" s="9">
        <f t="shared" ref="D12:D17" si="6">F12/1.19</f>
        <v>44957.983193277316</v>
      </c>
      <c r="E12" s="9">
        <f t="shared" si="4"/>
        <v>8542.0168067226841</v>
      </c>
      <c r="F12" s="9">
        <v>53500</v>
      </c>
      <c r="G12" s="9">
        <v>43900</v>
      </c>
      <c r="H12" s="20"/>
      <c r="I12" s="20"/>
      <c r="J12" s="20"/>
      <c r="L12" s="26">
        <f t="shared" si="5"/>
        <v>46200</v>
      </c>
      <c r="M12" s="29">
        <f t="shared" si="0"/>
        <v>39827.586206896558</v>
      </c>
      <c r="N12" s="29">
        <f t="shared" si="1"/>
        <v>6372.4137931034493</v>
      </c>
      <c r="O12" s="29">
        <f t="shared" si="2"/>
        <v>46200.000000000007</v>
      </c>
    </row>
    <row r="13" spans="2:15" s="1" customFormat="1" ht="18" customHeight="1" x14ac:dyDescent="0.25">
      <c r="B13" s="63"/>
      <c r="C13" s="10" t="s">
        <v>13</v>
      </c>
      <c r="D13" s="9">
        <f t="shared" si="6"/>
        <v>40756.302521008409</v>
      </c>
      <c r="E13" s="9">
        <f t="shared" si="4"/>
        <v>7743.6974789915912</v>
      </c>
      <c r="F13" s="9">
        <v>48500</v>
      </c>
      <c r="G13" s="9">
        <v>41900</v>
      </c>
      <c r="H13" s="20"/>
      <c r="I13" s="20"/>
      <c r="J13" s="20"/>
      <c r="L13" s="26">
        <f>G13+2200</f>
        <v>44100</v>
      </c>
      <c r="M13" s="29">
        <f t="shared" si="0"/>
        <v>38017.241379310348</v>
      </c>
      <c r="N13" s="29">
        <f t="shared" si="1"/>
        <v>6082.7586206896558</v>
      </c>
      <c r="O13" s="29">
        <f t="shared" si="2"/>
        <v>44100</v>
      </c>
    </row>
    <row r="14" spans="2:15" s="1" customFormat="1" ht="18" customHeight="1" x14ac:dyDescent="0.25">
      <c r="B14" s="63"/>
      <c r="C14" s="10" t="s">
        <v>14</v>
      </c>
      <c r="D14" s="9">
        <f t="shared" si="6"/>
        <v>47478.991596638654</v>
      </c>
      <c r="E14" s="9">
        <f t="shared" si="4"/>
        <v>9021.0084033613457</v>
      </c>
      <c r="F14" s="9">
        <v>56500</v>
      </c>
      <c r="G14" s="9">
        <v>46900</v>
      </c>
      <c r="H14" s="20"/>
      <c r="I14" s="20"/>
      <c r="J14" s="20"/>
      <c r="L14" s="26">
        <f>G14+2400</f>
        <v>49300</v>
      </c>
      <c r="M14" s="29">
        <f t="shared" si="0"/>
        <v>42500</v>
      </c>
      <c r="N14" s="29">
        <f t="shared" si="1"/>
        <v>6800</v>
      </c>
      <c r="O14" s="29">
        <f t="shared" si="2"/>
        <v>49300</v>
      </c>
    </row>
    <row r="15" spans="2:15" s="1" customFormat="1" ht="18" customHeight="1" x14ac:dyDescent="0.25">
      <c r="B15" s="63"/>
      <c r="C15" s="10" t="s">
        <v>4</v>
      </c>
      <c r="D15" s="9">
        <f t="shared" si="6"/>
        <v>42100.840336134454</v>
      </c>
      <c r="E15" s="9">
        <f t="shared" si="4"/>
        <v>7999.1596638655465</v>
      </c>
      <c r="F15" s="9">
        <v>50100</v>
      </c>
      <c r="G15" s="9">
        <v>45300</v>
      </c>
      <c r="H15" s="20"/>
      <c r="I15" s="20"/>
      <c r="J15" s="20"/>
      <c r="L15" s="26">
        <f t="shared" si="5"/>
        <v>47600</v>
      </c>
      <c r="M15" s="29">
        <f t="shared" si="0"/>
        <v>41034.482758620696</v>
      </c>
      <c r="N15" s="29">
        <f t="shared" si="1"/>
        <v>6565.5172413793116</v>
      </c>
      <c r="O15" s="29">
        <f t="shared" si="2"/>
        <v>47600.000000000007</v>
      </c>
    </row>
    <row r="16" spans="2:15" s="1" customFormat="1" ht="18" customHeight="1" x14ac:dyDescent="0.25">
      <c r="B16" s="64"/>
      <c r="C16" s="10" t="s">
        <v>23</v>
      </c>
      <c r="D16" s="9">
        <f t="shared" si="6"/>
        <v>55294.117647058825</v>
      </c>
      <c r="E16" s="9">
        <f t="shared" si="4"/>
        <v>10505.882352941175</v>
      </c>
      <c r="F16" s="9">
        <v>65800</v>
      </c>
      <c r="G16" s="9">
        <v>59500</v>
      </c>
      <c r="H16" s="20"/>
      <c r="I16" s="20"/>
      <c r="J16" s="20"/>
      <c r="L16" s="26">
        <f>G16+3000</f>
        <v>62500</v>
      </c>
      <c r="M16" s="29">
        <f t="shared" si="0"/>
        <v>53879.310344827587</v>
      </c>
      <c r="N16" s="29">
        <f t="shared" si="1"/>
        <v>8620.6896551724149</v>
      </c>
      <c r="O16" s="29">
        <f t="shared" si="2"/>
        <v>62500</v>
      </c>
    </row>
    <row r="17" spans="1:15" s="1" customFormat="1" ht="24.95" customHeight="1" x14ac:dyDescent="0.25">
      <c r="B17" s="35"/>
      <c r="C17" s="36" t="s">
        <v>24</v>
      </c>
      <c r="D17" s="37">
        <f t="shared" si="6"/>
        <v>32689.075630252104</v>
      </c>
      <c r="E17" s="37">
        <f t="shared" si="4"/>
        <v>6210.924369747896</v>
      </c>
      <c r="F17" s="37">
        <v>38900</v>
      </c>
      <c r="G17" s="11">
        <v>34500</v>
      </c>
      <c r="H17" s="20"/>
      <c r="I17" s="20"/>
      <c r="J17" s="20"/>
      <c r="L17" s="26">
        <f t="shared" ref="L17:L20" si="7">G17+2200</f>
        <v>36700</v>
      </c>
      <c r="M17" s="29">
        <f t="shared" si="0"/>
        <v>31637.931034482761</v>
      </c>
      <c r="N17" s="29">
        <f t="shared" si="1"/>
        <v>5062.0689655172418</v>
      </c>
      <c r="O17" s="29">
        <f t="shared" si="2"/>
        <v>36700</v>
      </c>
    </row>
    <row r="18" spans="1:15" s="1" customFormat="1" ht="24.95" customHeight="1" x14ac:dyDescent="0.25">
      <c r="B18" s="35"/>
      <c r="C18" s="36" t="s">
        <v>20</v>
      </c>
      <c r="D18" s="37">
        <f t="shared" ref="D18:D24" si="8">F18/1.19</f>
        <v>32689.075630252104</v>
      </c>
      <c r="E18" s="37">
        <f t="shared" si="4"/>
        <v>6210.924369747896</v>
      </c>
      <c r="F18" s="37">
        <v>38900</v>
      </c>
      <c r="G18" s="11"/>
      <c r="H18" s="20"/>
      <c r="I18" s="20"/>
      <c r="J18" s="20"/>
      <c r="L18" s="26"/>
      <c r="M18" s="29"/>
      <c r="N18" s="29"/>
      <c r="O18" s="29"/>
    </row>
    <row r="19" spans="1:15" s="1" customFormat="1" ht="27.95" customHeight="1" x14ac:dyDescent="0.25">
      <c r="B19" s="35"/>
      <c r="C19" s="36" t="s">
        <v>19</v>
      </c>
      <c r="D19" s="37">
        <f t="shared" si="8"/>
        <v>41092.436974789918</v>
      </c>
      <c r="E19" s="37">
        <f t="shared" si="4"/>
        <v>7807.5630252100818</v>
      </c>
      <c r="F19" s="37">
        <v>48900</v>
      </c>
      <c r="G19" s="11">
        <v>39500</v>
      </c>
      <c r="H19" s="20"/>
      <c r="I19" s="20"/>
      <c r="J19" s="20"/>
      <c r="L19" s="26">
        <f t="shared" si="7"/>
        <v>41700</v>
      </c>
      <c r="M19" s="29">
        <f t="shared" si="0"/>
        <v>35948.275862068971</v>
      </c>
      <c r="N19" s="29">
        <f t="shared" si="1"/>
        <v>5751.7241379310353</v>
      </c>
      <c r="O19" s="29">
        <f t="shared" si="2"/>
        <v>41700.000000000007</v>
      </c>
    </row>
    <row r="20" spans="1:15" s="1" customFormat="1" ht="27.95" customHeight="1" x14ac:dyDescent="0.25">
      <c r="B20" s="38" t="s">
        <v>18</v>
      </c>
      <c r="C20" s="39" t="s">
        <v>26</v>
      </c>
      <c r="D20" s="37">
        <f t="shared" si="8"/>
        <v>39579.831932773108</v>
      </c>
      <c r="E20" s="37">
        <f t="shared" si="4"/>
        <v>7520.1680672268922</v>
      </c>
      <c r="F20" s="37">
        <v>47100</v>
      </c>
      <c r="G20" s="11">
        <v>42500</v>
      </c>
      <c r="H20" s="20"/>
      <c r="I20" s="20"/>
      <c r="J20" s="20"/>
      <c r="L20" s="26">
        <f t="shared" si="7"/>
        <v>44700</v>
      </c>
      <c r="M20" s="29">
        <f t="shared" si="0"/>
        <v>38534.482758620696</v>
      </c>
      <c r="N20" s="29">
        <f t="shared" si="1"/>
        <v>6165.5172413793116</v>
      </c>
      <c r="O20" s="29">
        <f t="shared" si="2"/>
        <v>44700.000000000007</v>
      </c>
    </row>
    <row r="21" spans="1:15" s="1" customFormat="1" ht="27.95" customHeight="1" x14ac:dyDescent="0.25">
      <c r="A21" s="44"/>
      <c r="B21" s="40"/>
      <c r="C21" s="39" t="s">
        <v>25</v>
      </c>
      <c r="D21" s="37">
        <f t="shared" si="8"/>
        <v>53697.478991596639</v>
      </c>
      <c r="E21" s="37">
        <f t="shared" si="4"/>
        <v>10202.521008403361</v>
      </c>
      <c r="F21" s="37">
        <v>63900</v>
      </c>
      <c r="G21" s="11">
        <v>53600</v>
      </c>
      <c r="H21" s="20"/>
      <c r="I21" s="20"/>
      <c r="J21" s="20"/>
      <c r="L21" s="26">
        <f>G21+3000</f>
        <v>56600</v>
      </c>
      <c r="M21" s="29">
        <f t="shared" si="0"/>
        <v>48793.103448275862</v>
      </c>
      <c r="N21" s="29">
        <f t="shared" si="1"/>
        <v>7806.8965517241377</v>
      </c>
      <c r="O21" s="29">
        <f t="shared" si="2"/>
        <v>56600</v>
      </c>
    </row>
    <row r="22" spans="1:15" s="1" customFormat="1" ht="18" customHeight="1" x14ac:dyDescent="0.25">
      <c r="B22" s="54">
        <v>2</v>
      </c>
      <c r="C22" s="41" t="s">
        <v>5</v>
      </c>
      <c r="D22" s="42">
        <f t="shared" si="8"/>
        <v>27226.89075630252</v>
      </c>
      <c r="E22" s="42">
        <f t="shared" si="4"/>
        <v>5173.1092436974795</v>
      </c>
      <c r="F22" s="42">
        <v>32400</v>
      </c>
      <c r="G22" s="13">
        <v>27900</v>
      </c>
      <c r="H22" s="20"/>
      <c r="I22" s="20"/>
      <c r="J22" s="20"/>
      <c r="K22" s="17"/>
      <c r="L22" s="26">
        <f>G22+2200</f>
        <v>30100</v>
      </c>
      <c r="M22" s="29">
        <f t="shared" si="0"/>
        <v>25948.275862068967</v>
      </c>
      <c r="N22" s="29">
        <f t="shared" si="1"/>
        <v>4151.7241379310344</v>
      </c>
      <c r="O22" s="29">
        <f t="shared" si="2"/>
        <v>30100</v>
      </c>
    </row>
    <row r="23" spans="1:15" s="1" customFormat="1" ht="18" customHeight="1" x14ac:dyDescent="0.25">
      <c r="B23" s="55"/>
      <c r="C23" s="41" t="s">
        <v>8</v>
      </c>
      <c r="D23" s="42">
        <f t="shared" si="8"/>
        <v>35630.252100840335</v>
      </c>
      <c r="E23" s="42">
        <f t="shared" si="4"/>
        <v>6769.7478991596654</v>
      </c>
      <c r="F23" s="42">
        <v>42400</v>
      </c>
      <c r="G23" s="13">
        <v>32900</v>
      </c>
      <c r="H23" s="20"/>
      <c r="I23" s="20"/>
      <c r="J23" s="20"/>
      <c r="K23" s="17"/>
      <c r="L23" s="26">
        <f>G23+2200</f>
        <v>35100</v>
      </c>
      <c r="M23" s="29">
        <f t="shared" si="0"/>
        <v>30258.620689655174</v>
      </c>
      <c r="N23" s="29">
        <f t="shared" si="1"/>
        <v>4841.3793103448279</v>
      </c>
      <c r="O23" s="29">
        <f t="shared" si="2"/>
        <v>35100</v>
      </c>
    </row>
    <row r="24" spans="1:15" s="1" customFormat="1" ht="18" customHeight="1" x14ac:dyDescent="0.25">
      <c r="B24" s="56"/>
      <c r="C24" s="43" t="s">
        <v>4</v>
      </c>
      <c r="D24" s="42">
        <f t="shared" si="8"/>
        <v>32689.075630252104</v>
      </c>
      <c r="E24" s="42">
        <f t="shared" si="4"/>
        <v>6210.924369747896</v>
      </c>
      <c r="F24" s="42">
        <v>38900</v>
      </c>
      <c r="G24" s="14">
        <v>34300</v>
      </c>
      <c r="H24" s="23"/>
      <c r="I24" s="23"/>
      <c r="J24" s="23"/>
      <c r="K24" s="17"/>
      <c r="L24" s="26">
        <f>G24+2200</f>
        <v>36500</v>
      </c>
      <c r="M24" s="30">
        <f t="shared" si="0"/>
        <v>31465.517241379312</v>
      </c>
      <c r="N24" s="30">
        <f t="shared" si="1"/>
        <v>5034.4827586206902</v>
      </c>
      <c r="O24" s="29">
        <f t="shared" si="2"/>
        <v>36500</v>
      </c>
    </row>
    <row r="25" spans="1:15" s="1" customFormat="1" ht="25.5" hidden="1" customHeight="1" x14ac:dyDescent="0.25">
      <c r="B25" s="57">
        <v>1</v>
      </c>
      <c r="C25" s="15" t="s">
        <v>10</v>
      </c>
      <c r="D25" s="9">
        <f t="shared" ref="D25:D26" si="9">F25/1.19</f>
        <v>0</v>
      </c>
      <c r="E25" s="9">
        <f t="shared" si="4"/>
        <v>0</v>
      </c>
      <c r="F25" s="5"/>
      <c r="G25" s="5">
        <v>37100</v>
      </c>
      <c r="H25" s="23"/>
      <c r="I25" s="23"/>
      <c r="J25" s="23"/>
      <c r="K25" s="17"/>
      <c r="L25" s="26">
        <f t="shared" si="5"/>
        <v>39400</v>
      </c>
      <c r="M25" s="29">
        <f t="shared" si="0"/>
        <v>33965.517241379312</v>
      </c>
      <c r="N25" s="29">
        <f t="shared" si="1"/>
        <v>5434.4827586206902</v>
      </c>
      <c r="O25" s="29">
        <f t="shared" si="2"/>
        <v>39400</v>
      </c>
    </row>
    <row r="26" spans="1:15" s="2" customFormat="1" ht="15.75" x14ac:dyDescent="0.25">
      <c r="B26" s="58"/>
      <c r="C26" s="50" t="s">
        <v>11</v>
      </c>
      <c r="D26" s="49">
        <f t="shared" si="9"/>
        <v>23025.210084033613</v>
      </c>
      <c r="E26" s="49">
        <f t="shared" si="4"/>
        <v>4374.7899159663866</v>
      </c>
      <c r="F26" s="51">
        <v>27400</v>
      </c>
      <c r="G26" s="46">
        <f>SUM(D26:E26)</f>
        <v>27400</v>
      </c>
      <c r="H26" s="47"/>
      <c r="I26" s="47"/>
      <c r="J26" s="47"/>
      <c r="K26" s="17"/>
      <c r="L26" s="48">
        <f>23300+2200</f>
        <v>25500</v>
      </c>
      <c r="M26" s="45">
        <f t="shared" si="0"/>
        <v>21982.758620689656</v>
      </c>
      <c r="N26" s="45">
        <f t="shared" si="1"/>
        <v>3517.2413793103451</v>
      </c>
      <c r="O26" s="45">
        <f t="shared" si="2"/>
        <v>25500</v>
      </c>
    </row>
    <row r="27" spans="1:15" s="1" customFormat="1" ht="15.75" x14ac:dyDescent="0.25">
      <c r="D27" s="3"/>
      <c r="E27" s="3"/>
      <c r="F27" s="3"/>
      <c r="G27" s="3"/>
      <c r="H27" s="16"/>
      <c r="I27" s="16"/>
      <c r="J27" s="16"/>
      <c r="K27" s="17"/>
      <c r="L27" s="17"/>
      <c r="M27" s="31"/>
      <c r="N27" s="31"/>
      <c r="O27" s="31"/>
    </row>
    <row r="28" spans="1:15" s="1" customFormat="1" ht="15.75" x14ac:dyDescent="0.25">
      <c r="B28" s="25"/>
      <c r="C28" s="25"/>
      <c r="D28" s="3"/>
      <c r="E28" s="3"/>
      <c r="F28" s="3"/>
      <c r="G28" s="3"/>
      <c r="K28" s="17"/>
      <c r="L28" s="17"/>
      <c r="M28" s="31"/>
      <c r="N28" s="31"/>
      <c r="O28" s="31"/>
    </row>
    <row r="29" spans="1:15" s="1" customFormat="1" ht="15.75" x14ac:dyDescent="0.25">
      <c r="B29" s="25"/>
      <c r="C29" s="25"/>
      <c r="D29" s="3"/>
      <c r="E29" s="3"/>
      <c r="F29" s="3"/>
      <c r="G29" s="3"/>
      <c r="K29" s="17"/>
      <c r="L29" s="17"/>
      <c r="M29" s="31"/>
      <c r="N29" s="31"/>
      <c r="O29" s="31"/>
    </row>
    <row r="30" spans="1:15" s="1" customFormat="1" ht="15.75" x14ac:dyDescent="0.25">
      <c r="B30" s="25"/>
      <c r="C30" s="25"/>
      <c r="D30" s="3"/>
      <c r="E30" s="3"/>
      <c r="F30" s="3"/>
      <c r="G30" s="3"/>
      <c r="K30" s="17"/>
      <c r="L30" s="17"/>
      <c r="M30" s="31"/>
      <c r="N30" s="31"/>
      <c r="O30" s="31"/>
    </row>
    <row r="31" spans="1:15" s="1" customFormat="1" ht="15.75" x14ac:dyDescent="0.25">
      <c r="B31" s="25"/>
      <c r="C31" s="25"/>
      <c r="D31" s="3"/>
      <c r="E31" s="3"/>
      <c r="F31" s="3"/>
      <c r="G31" s="3"/>
      <c r="K31" s="17"/>
      <c r="L31" s="17"/>
      <c r="M31" s="31"/>
      <c r="N31" s="31"/>
      <c r="O31" s="31"/>
    </row>
    <row r="32" spans="1:15" s="1" customFormat="1" ht="15.75" x14ac:dyDescent="0.25">
      <c r="B32" s="25"/>
      <c r="C32" s="25"/>
      <c r="D32" s="3"/>
      <c r="E32" s="3"/>
      <c r="F32" s="3"/>
      <c r="G32" s="3"/>
      <c r="M32" s="28"/>
      <c r="N32" s="28"/>
      <c r="O32" s="28"/>
    </row>
  </sheetData>
  <mergeCells count="6">
    <mergeCell ref="B1:G1"/>
    <mergeCell ref="B2:G2"/>
    <mergeCell ref="B22:B24"/>
    <mergeCell ref="B25:B26"/>
    <mergeCell ref="B4:B10"/>
    <mergeCell ref="B11:B16"/>
  </mergeCells>
  <pageMargins left="0.39370078740157483" right="0.19685039370078741" top="0" bottom="0" header="0.31496062992125984" footer="0.11811023622047245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NOVIEMBRE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Contabilidad</cp:lastModifiedBy>
  <cp:lastPrinted>2017-06-14T17:14:46Z</cp:lastPrinted>
  <dcterms:created xsi:type="dcterms:W3CDTF">2013-03-13T20:58:59Z</dcterms:created>
  <dcterms:modified xsi:type="dcterms:W3CDTF">2017-09-08T19:55:47Z</dcterms:modified>
</cp:coreProperties>
</file>